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mc:AlternateContent xmlns:mc="http://schemas.openxmlformats.org/markup-compatibility/2006">
    <mc:Choice Requires="x15">
      <x15ac:absPath xmlns:x15ac="http://schemas.microsoft.com/office/spreadsheetml/2010/11/ac" url="G:\My Drive\Files\ReCAP\Projects\Shared Collections\Partnership for Shared Book\Risk Model\"/>
    </mc:Choice>
  </mc:AlternateContent>
  <xr:revisionPtr revIDLastSave="0" documentId="13_ncr:1_{FA984F11-F5EA-4889-A216-5FE0A3B25DCB}" xr6:coauthVersionLast="36" xr6:coauthVersionMax="36" xr10:uidLastSave="{00000000-0000-0000-0000-000000000000}"/>
  <bookViews>
    <workbookView xWindow="0" yWindow="0" windowWidth="22740" windowHeight="11400" xr2:uid="{00000000-000D-0000-FFFF-FFFF00000000}"/>
  </bookViews>
  <sheets>
    <sheet name="README" sheetId="5" r:id="rId1"/>
    <sheet name="Book Survival" sheetId="4" r:id="rId2"/>
    <sheet name="Usability Curve" sheetId="1"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4" l="1"/>
  <c r="G19" i="4"/>
  <c r="F19" i="4"/>
  <c r="E19" i="4"/>
  <c r="D19" i="4"/>
  <c r="C19" i="4"/>
  <c r="H15" i="4"/>
  <c r="G15" i="4"/>
  <c r="F15" i="4"/>
  <c r="E15" i="4"/>
  <c r="D15" i="4"/>
  <c r="C15" i="4"/>
  <c r="B15" i="4"/>
  <c r="H11" i="4"/>
  <c r="G11" i="4"/>
  <c r="F11" i="4"/>
  <c r="E11" i="4"/>
  <c r="D11" i="4"/>
  <c r="C11" i="4"/>
  <c r="B11" i="4"/>
  <c r="F14" i="4"/>
  <c r="C18" i="4"/>
  <c r="H14" i="4"/>
  <c r="D18" i="4"/>
  <c r="B18" i="4"/>
  <c r="E18" i="4"/>
  <c r="G14" i="4"/>
  <c r="B19" i="4"/>
  <c r="F18" i="4"/>
  <c r="H10" i="4"/>
  <c r="H18" i="4"/>
  <c r="G10" i="4"/>
  <c r="E10" i="4"/>
  <c r="C10" i="4"/>
  <c r="C14" i="4"/>
  <c r="B14" i="4"/>
  <c r="G18" i="4"/>
  <c r="E14" i="4"/>
  <c r="F10" i="4"/>
  <c r="D10" i="4"/>
  <c r="B10" i="4"/>
  <c r="D14" i="4"/>
  <c r="D16" i="4" l="1"/>
  <c r="B12" i="4"/>
  <c r="D12" i="4"/>
  <c r="F12" i="4"/>
  <c r="E16" i="4"/>
  <c r="G20" i="4"/>
  <c r="B16" i="4"/>
  <c r="C16" i="4"/>
  <c r="C12" i="4"/>
  <c r="E12" i="4"/>
  <c r="G12" i="4"/>
  <c r="H20" i="4"/>
  <c r="H12" i="4"/>
  <c r="F20" i="4"/>
  <c r="G16" i="4"/>
  <c r="E20" i="4"/>
  <c r="B20" i="4"/>
  <c r="D20" i="4"/>
  <c r="H16" i="4"/>
  <c r="C20" i="4"/>
  <c r="F16" i="4"/>
</calcChain>
</file>

<file path=xl/sharedStrings.xml><?xml version="1.0" encoding="utf-8"?>
<sst xmlns="http://schemas.openxmlformats.org/spreadsheetml/2006/main" count="28" uniqueCount="28">
  <si>
    <t>Annual Loss Rate</t>
  </si>
  <si>
    <t>On-Shelf Percentage</t>
  </si>
  <si>
    <t>Bibliographic Inaccuracy</t>
  </si>
  <si>
    <t>Storage</t>
  </si>
  <si>
    <t>Stacks</t>
  </si>
  <si>
    <t>Storage Index</t>
  </si>
  <si>
    <t># Copies</t>
  </si>
  <si>
    <t>New Books - Stacks Contribution</t>
  </si>
  <si>
    <t>New Books - Storage Contribution</t>
  </si>
  <si>
    <t>New Books - Stacks/Storage Combined</t>
  </si>
  <si>
    <t>50 Year Old - Stacks Contribution</t>
  </si>
  <si>
    <t>50 Year Old - Storage Contribution</t>
  </si>
  <si>
    <t>50 Year Old - Stacks/Storage Combined</t>
  </si>
  <si>
    <t>100 Year Old - Stacks Contribution</t>
  </si>
  <si>
    <t>100 Year Old - Storage Contribution</t>
  </si>
  <si>
    <t>100 Year Old - Stacks/Storage Combined</t>
  </si>
  <si>
    <t>Min Percentage Surviving</t>
  </si>
  <si>
    <t>% Usable</t>
  </si>
  <si>
    <t>Years from today</t>
  </si>
  <si>
    <t>Introduction</t>
  </si>
  <si>
    <t>Instructions</t>
  </si>
  <si>
    <t>Horizon</t>
  </si>
  <si>
    <t>Interpreting the results</t>
  </si>
  <si>
    <t>Probability of Survival</t>
  </si>
  <si>
    <t>Book Survival tool to accompany the article: Ian Bogus, Candace Arai Yano, Shannon Zachary, Jacob Nadal, Mary Miller, Helen N. Levenson, Fern Brody, and Sara Amato. A Model to Determine Optimal Numbers of Monograph Copies for Preservation in Shared Print Collections. C&amp;RL vol. 84, No. 6 (September 2023).</t>
  </si>
  <si>
    <r>
      <t xml:space="preserve">Results are shown in the "Book Survival" tab in two views. Each view displays calculated results based on New Books (assumed published today), 50 year-old books, and 100 year-old books. There are three rows in the table for each age group: "Stacks Contribution," "Storage Contribution,"  "Stacks/Storage Combined."  The Stacks and Storage Contributions calculates the results for the number of copies in stacks (E2) or storage (E3) if only one type of storage is used. The Combined line calculates the results for all copies recorded in E2:E3. Below the tables, the respective results are displayed in graphical form.  The present-day condition is based on the assumption that all books have been stored in the stacks until the present day. Future usability for items in Storage is calculated by assuming that they are transferred to storage today.
The numbers opposite "Horizon" (line 9) set the number of years into the horizon. The defaults are for 0 years (present day), 20-years, 40-years, 60-years, 80-years, and 100-years into the future. The horizon dates (B9:G9) can be modified but </t>
    </r>
    <r>
      <rPr>
        <i/>
        <sz val="10"/>
        <color theme="1"/>
        <rFont val="Calibri (Body)"/>
      </rPr>
      <t>must be multiples of 10 years</t>
    </r>
    <r>
      <rPr>
        <sz val="10"/>
        <color theme="1"/>
        <rFont val="Calibri"/>
        <family val="2"/>
        <scheme val="minor"/>
      </rPr>
      <t xml:space="preserve"> because the values on the default usability curve are specified only for multiples of 10 years. For example, replacing any of the numbers 0 through 200 on row 9 with "50" will change the probability of survival (rows 10-20) for that column to that associated with a 50 year horizon.
"Probability of Survival"
The probability that at least one usable copy of a given title will survive at the given horizon is shown in cells A9:G121. For example, 99.00525% of titles will have at least one copy usable after 100 years assuming there are five new books in the stacks, with an Annual Loss Rate of 0.01%, 97% of books are On-Shelf, and 0.10% Bibliographic Inaccuracy. 
</t>
    </r>
  </si>
  <si>
    <t>This is a simplified version of the Book Survival tool developed at U.C. Berkeley by Dr. Candace Yano and Ms. Lillian Dong. Although it does not have the flexibility of the full version, it is easier to use and may suffice for libraries getting familiar with model. The full version offers greater flexibility, especially if one wishes to use declining usability curves that reflect degradation over time of the probability of a book being usable that depend in a complicated way upon both its initial condition and the environment in which it is stored.  In this tool, we assume the initial condition of each book depends upon its age, assuming that it has been stored in stacks throughout its life and has experienced average deterioration for its vintage.  Our default usability curve is based on data from the East study cited in this paper for books stored in stacks, with an approximate adjustment of the degradation pattern for books held in storage in the future based on what is known about how temperature and humidity affect degradation.
We suggest that users make a copy of this tool when using it so that they can easily revert to an unadulterated version when necessary.  Although we have locked the sheets such that only cells that should be changed can be, there may be instances in which users want to exert more control over the tool. The password to unlock all cells is "Books".</t>
  </si>
  <si>
    <t>Users should start in the "Book Survival" tab.
This version of the tool allows for different initial conditions (represented via age) and differential risks of loss and/or becoming unusable for items in stacks and storage. 
Yellow cells (B2:D3) are for risk values. The default values are those presented in the article.
  - Annual Loss Rate: The annual attrition rate for collections. These items are to be considered lost in full. They would not be
    repaired or replaced.
  - On-Shelf Percentage: The probability that a random item's location is known. This may be either on the shelf where it belongs,
    circulating, or otherwise findable.
  - Bibliographic Inaccuracy: The probability that the item's bibliographic record is substantively different from the item itself,
    so the item that would be committed is not what it is beleved to be.
Green cells (E2:E3 and B5:B7) are used for other variables and parameters that can be changed.
  - # Copies: for each title, the number of copies with retention commitments for items either in storage or in stacks.
  - Storage Index: A multiplicative factor that reflects the benefit of slowed degradation based on storage environment. Calculated by dividing 
    the Time Weighted Preservation Index (TWPI) or Preservation Index (PI) for the storage environment by the TWPI or PI in
    stacks. For  example, a stacks environment of 75˚F / 50% RH has a PI of 27. Storage environment of 55˚F / 50% RH has a PI 
    of 106. For this case, the Storage Index =  4 (items in storage will last four times as long as in the stacks). Calculator:  
    http://www.dpcalc.org/.
  - Minimum Probability of Survival: Otherwise known as risk tolerance. The target minimum probability of survival of each 
    title (i.e., at least one usable copy remaining) at the designated time horizon. If the committed number of books and their 
    storage arrangement satisfies this target, the cell on the Book Survival tab has blue background; otherwise the background 
    is red.
"Usability Curve" tab.
A default usability curve is included based on the EAST Validation Study. Users can adjust the curve as needed, with values specified for multiples of 10 years.   Column A remains static and shows the number of years into the future. Column B shows the probability that an item remains usable at that many years from now into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</si>
</sst>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7">
    <font>
      <sz val="11"/>
      <color theme="1"/>
      <name val="Calibri"/>
      <family val="2"/>
      <scheme val="minor"/>
    </font>
    <font>
      <b/>
      <sz val="11"/>
      <color theme="1"/>
      <name val="Calibri"/>
      <family val="2"/>
      <scheme val="minor"/>
    </font>
    <font>
      <b/>
      <sz val="11"/>
      <color theme="7" tint="0.79998168889431442"/>
      <name val="Calibri"/>
      <family val="2"/>
      <scheme val="minor"/>
    </font>
    <font>
      <sz val="11"/>
      <color theme="7" tint="0.79998168889431442"/>
      <name val="Calibri"/>
      <family val="2"/>
      <scheme val="minor"/>
    </font>
    <font>
      <sz val="10"/>
      <color theme="1"/>
      <name val="Calibri"/>
      <family val="2"/>
      <scheme val="minor"/>
    </font>
    <font>
      <b/>
      <sz val="10"/>
      <color theme="1"/>
      <name val="Calibri"/>
      <family val="2"/>
      <scheme val="minor"/>
    </font>
    <font>
      <i/>
      <sz val="10"/>
      <color theme="1"/>
      <name val="Calibri (Body)"/>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1" fillId="0" borderId="0" xfId="0" applyFont="1"/>
    <xf numFmtId="0" fontId="1" fillId="3" borderId="0" xfId="0" applyFont="1" applyFill="1" applyAlignment="1" applyProtection="1">
      <alignment horizontal="left" wrapText="1"/>
      <protection locked="0"/>
    </xf>
    <xf numFmtId="0" fontId="1" fillId="2" borderId="0" xfId="0" applyFont="1" applyFill="1" applyAlignment="1">
      <alignment horizontal="center" vertical="top" wrapText="1"/>
    </xf>
    <xf numFmtId="0" fontId="1" fillId="7" borderId="4" xfId="0" applyFont="1" applyFill="1" applyBorder="1"/>
    <xf numFmtId="0" fontId="1" fillId="7" borderId="0" xfId="0" applyFont="1" applyFill="1"/>
    <xf numFmtId="0" fontId="1" fillId="7" borderId="5" xfId="0" applyFont="1" applyFill="1" applyBorder="1"/>
    <xf numFmtId="0" fontId="1" fillId="3" borderId="0" xfId="0" applyFont="1" applyFill="1" applyAlignment="1">
      <alignment horizontal="left"/>
    </xf>
    <xf numFmtId="0" fontId="1" fillId="3" borderId="0" xfId="0" applyFont="1" applyFill="1"/>
    <xf numFmtId="0" fontId="0" fillId="3" borderId="0" xfId="0" applyFill="1"/>
    <xf numFmtId="164" fontId="0" fillId="3" borderId="1" xfId="0" applyNumberFormat="1" applyFill="1" applyBorder="1"/>
    <xf numFmtId="164" fontId="0" fillId="3" borderId="2" xfId="0" applyNumberFormat="1" applyFill="1" applyBorder="1"/>
    <xf numFmtId="164" fontId="0" fillId="3" borderId="3" xfId="0" applyNumberFormat="1" applyFill="1" applyBorder="1"/>
    <xf numFmtId="164" fontId="0" fillId="3" borderId="4" xfId="0" applyNumberFormat="1" applyFill="1" applyBorder="1"/>
    <xf numFmtId="164" fontId="0" fillId="3" borderId="0" xfId="0" applyNumberFormat="1" applyFill="1"/>
    <xf numFmtId="164" fontId="0" fillId="3" borderId="5" xfId="0" applyNumberFormat="1" applyFill="1" applyBorder="1"/>
    <xf numFmtId="164" fontId="0" fillId="3" borderId="6" xfId="0" applyNumberFormat="1" applyFill="1" applyBorder="1"/>
    <xf numFmtId="164" fontId="0" fillId="3" borderId="7" xfId="0" applyNumberFormat="1" applyFill="1" applyBorder="1"/>
    <xf numFmtId="164" fontId="0" fillId="3" borderId="8" xfId="0" applyNumberFormat="1" applyFill="1" applyBorder="1"/>
    <xf numFmtId="10" fontId="0" fillId="5" borderId="1" xfId="0" applyNumberFormat="1" applyFill="1" applyBorder="1" applyAlignment="1" applyProtection="1">
      <alignment horizontal="right"/>
      <protection locked="0"/>
    </xf>
    <xf numFmtId="10" fontId="0" fillId="5" borderId="2" xfId="0" applyNumberFormat="1" applyFill="1" applyBorder="1" applyAlignment="1" applyProtection="1">
      <alignment horizontal="right"/>
      <protection locked="0"/>
    </xf>
    <xf numFmtId="0" fontId="0" fillId="6" borderId="3" xfId="0" applyFill="1" applyBorder="1" applyAlignment="1" applyProtection="1">
      <alignment horizontal="right"/>
      <protection locked="0"/>
    </xf>
    <xf numFmtId="10" fontId="0" fillId="5" borderId="6" xfId="0" applyNumberFormat="1" applyFill="1" applyBorder="1" applyAlignment="1" applyProtection="1">
      <alignment horizontal="right"/>
      <protection locked="0"/>
    </xf>
    <xf numFmtId="10" fontId="0" fillId="5" borderId="7" xfId="0" applyNumberFormat="1" applyFill="1" applyBorder="1" applyAlignment="1" applyProtection="1">
      <alignment horizontal="right"/>
      <protection locked="0"/>
    </xf>
    <xf numFmtId="0" fontId="0" fillId="6" borderId="8" xfId="0" applyFill="1" applyBorder="1" applyAlignment="1" applyProtection="1">
      <alignment horizontal="right"/>
      <protection locked="0"/>
    </xf>
    <xf numFmtId="0" fontId="0" fillId="6" borderId="9" xfId="0" applyFill="1" applyBorder="1" applyProtection="1">
      <protection locked="0"/>
    </xf>
    <xf numFmtId="0" fontId="0" fillId="0" borderId="0" xfId="0" applyProtection="1">
      <protection locked="0"/>
    </xf>
    <xf numFmtId="9" fontId="0" fillId="0" borderId="0" xfId="0" applyNumberFormat="1" applyProtection="1">
      <protection locked="0"/>
    </xf>
    <xf numFmtId="9" fontId="0" fillId="5" borderId="0" xfId="0" applyNumberFormat="1" applyFill="1" applyProtection="1">
      <protection locked="0"/>
    </xf>
    <xf numFmtId="0" fontId="0" fillId="3" borderId="0" xfId="0" applyFill="1" applyAlignment="1" applyProtection="1">
      <alignment horizontal="left" wrapText="1"/>
      <protection locked="0"/>
    </xf>
    <xf numFmtId="0" fontId="0" fillId="7" borderId="0" xfId="0" applyFill="1"/>
    <xf numFmtId="0" fontId="4" fillId="0" borderId="0" xfId="0" applyFont="1" applyAlignment="1">
      <alignment wrapText="1"/>
    </xf>
    <xf numFmtId="0" fontId="4" fillId="0" borderId="0" xfId="0" applyFont="1"/>
    <xf numFmtId="0" fontId="5" fillId="0" borderId="0" xfId="0" applyFont="1"/>
    <xf numFmtId="0" fontId="4" fillId="0" borderId="0" xfId="0" applyFont="1" applyAlignment="1">
      <alignment vertical="top" wrapText="1"/>
    </xf>
    <xf numFmtId="164" fontId="0" fillId="6" borderId="10" xfId="0" applyNumberFormat="1" applyFill="1" applyBorder="1" applyProtection="1">
      <protection locked="0"/>
    </xf>
    <xf numFmtId="0" fontId="1" fillId="3" borderId="0" xfId="0" applyFont="1" applyFill="1" applyAlignment="1" applyProtection="1">
      <alignment horizontal="center"/>
      <protection locked="0"/>
    </xf>
    <xf numFmtId="0" fontId="2" fillId="4" borderId="0" xfId="0" applyFont="1" applyFill="1" applyAlignment="1">
      <alignment horizontal="center"/>
    </xf>
    <xf numFmtId="0" fontId="3" fillId="4" borderId="0" xfId="0" applyFont="1" applyFill="1" applyAlignment="1">
      <alignment horizontal="center"/>
    </xf>
    <xf numFmtId="0" fontId="0" fillId="0" borderId="0" xfId="0"/>
  </cellXfs>
  <cellStyles count="1">
    <cellStyle name="Normal" xfId="0" builtinId="0"/>
  </cellStyles>
  <dxfs count="2">
    <dxf>
      <font>
        <color auto="1"/>
      </font>
      <fill>
        <patternFill>
          <bgColor theme="8" tint="0.59996337778862885"/>
        </patternFill>
      </fill>
    </dxf>
    <dxf>
      <font>
        <color rgb="FF9C0006"/>
      </font>
      <fill>
        <patternFill>
          <bgColor rgb="FFFFC7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50-Year-Old</a:t>
            </a:r>
            <a:r>
              <a:rPr lang="en-US" baseline="0"/>
              <a:t> Books--Prob. 0f Survival</a:t>
            </a:r>
          </a:p>
          <a:p>
            <a:pPr>
              <a:defRPr/>
            </a:pPr>
            <a:r>
              <a:rPr lang="en-US" baseline="0"/>
              <a:t>(some lines may not appear due to near-overlaps)</a:t>
            </a:r>
          </a:p>
        </c:rich>
      </c:tx>
      <c:layout>
        <c:manualLayout>
          <c:xMode val="edge"/>
          <c:yMode val="edge"/>
          <c:x val="0.15106999696676637"/>
          <c:y val="9.493670886075949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120603674540679"/>
          <c:y val="0.2267632209832445"/>
          <c:w val="0.80268285214348212"/>
          <c:h val="0.48512587932161416"/>
        </c:manualLayout>
      </c:layout>
      <c:lineChart>
        <c:grouping val="standard"/>
        <c:varyColors val="0"/>
        <c:ser>
          <c:idx val="0"/>
          <c:order val="0"/>
          <c:tx>
            <c:v>50-Year-Old Books -- Stacks</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Survival'!$B$14:$H$14</c:f>
              <c:numCache>
                <c:formatCode>0.00000%</c:formatCode>
                <c:ptCount val="7"/>
                <c:pt idx="0">
                  <c:v>0.99986574296833119</c:v>
                </c:pt>
                <c:pt idx="1">
                  <c:v>0.99844923555689935</c:v>
                </c:pt>
                <c:pt idx="2">
                  <c:v>0.9928812259358899</c:v>
                </c:pt>
                <c:pt idx="3">
                  <c:v>0.98975830175811308</c:v>
                </c:pt>
                <c:pt idx="4">
                  <c:v>0.98198613762083997</c:v>
                </c:pt>
                <c:pt idx="5">
                  <c:v>0.96624681194286111</c:v>
                </c:pt>
                <c:pt idx="6">
                  <c:v>0.96008598868341166</c:v>
                </c:pt>
              </c:numCache>
            </c:numRef>
          </c:val>
          <c:smooth val="0"/>
          <c:extLst>
            <c:ext xmlns:c16="http://schemas.microsoft.com/office/drawing/2014/chart" uri="{C3380CC4-5D6E-409C-BE32-E72D297353CC}">
              <c16:uniqueId val="{00000000-8E7A-D741-8534-687D70BC3AEF}"/>
            </c:ext>
          </c:extLst>
        </c:ser>
        <c:ser>
          <c:idx val="1"/>
          <c:order val="1"/>
          <c:tx>
            <c:v>50-Year-Old Books -- Storage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Survival'!$B$15:$H$15</c:f>
              <c:numCache>
                <c:formatCode>0.00000%</c:formatCode>
                <c:ptCount val="7"/>
                <c:pt idx="0">
                  <c:v>0.99994323286444131</c:v>
                </c:pt>
                <c:pt idx="1">
                  <c:v>0.99985024399058553</c:v>
                </c:pt>
                <c:pt idx="2">
                  <c:v>0.99966266018880912</c:v>
                </c:pt>
                <c:pt idx="3">
                  <c:v>0.99941267894648522</c:v>
                </c:pt>
                <c:pt idx="4">
                  <c:v>0.99903255850547479</c:v>
                </c:pt>
                <c:pt idx="5">
                  <c:v>0.99852504574335343</c:v>
                </c:pt>
                <c:pt idx="6">
                  <c:v>0.99285784285512269</c:v>
                </c:pt>
              </c:numCache>
            </c:numRef>
          </c:val>
          <c:smooth val="0"/>
          <c:extLst>
            <c:ext xmlns:c16="http://schemas.microsoft.com/office/drawing/2014/chart" uri="{C3380CC4-5D6E-409C-BE32-E72D297353CC}">
              <c16:uniqueId val="{00000001-8E7A-D741-8534-687D70BC3AEF}"/>
            </c:ext>
          </c:extLst>
        </c:ser>
        <c:ser>
          <c:idx val="2"/>
          <c:order val="2"/>
          <c:tx>
            <c:v>50-Year-Old Books -- Stacks and Storage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Survival'!$B$16:$H$16</c:f>
              <c:numCache>
                <c:formatCode>0.00000%</c:formatCode>
                <c:ptCount val="7"/>
                <c:pt idx="0">
                  <c:v>0.99999999237861292</c:v>
                </c:pt>
                <c:pt idx="1">
                  <c:v>0.99999976776370547</c:v>
                </c:pt>
                <c:pt idx="2">
                  <c:v>0.99999759855410131</c:v>
                </c:pt>
                <c:pt idx="3">
                  <c:v>0.99999398483499879</c:v>
                </c:pt>
                <c:pt idx="4">
                  <c:v>0.9999825726420577</c:v>
                </c:pt>
                <c:pt idx="5">
                  <c:v>0.99995021559159969</c:v>
                </c:pt>
                <c:pt idx="6">
                  <c:v>0.99971492785889449</c:v>
                </c:pt>
              </c:numCache>
            </c:numRef>
          </c:val>
          <c:smooth val="0"/>
          <c:extLst>
            <c:ext xmlns:c16="http://schemas.microsoft.com/office/drawing/2014/chart" uri="{C3380CC4-5D6E-409C-BE32-E72D297353CC}">
              <c16:uniqueId val="{00000002-8E7A-D741-8534-687D70BC3AEF}"/>
            </c:ext>
          </c:extLst>
        </c:ser>
        <c:dLbls>
          <c:showLegendKey val="0"/>
          <c:showVal val="0"/>
          <c:showCatName val="0"/>
          <c:showSerName val="0"/>
          <c:showPercent val="0"/>
          <c:showBubbleSize val="0"/>
        </c:dLbls>
        <c:marker val="1"/>
        <c:smooth val="0"/>
        <c:axId val="346745328"/>
        <c:axId val="346845936"/>
      </c:lineChart>
      <c:catAx>
        <c:axId val="3467453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a:t>
                </a:r>
                <a:r>
                  <a:rPr lang="en-US" baseline="0"/>
                  <a:t> in the Future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6845936"/>
        <c:crosses val="autoZero"/>
        <c:auto val="1"/>
        <c:lblAlgn val="ctr"/>
        <c:lblOffset val="100"/>
        <c:noMultiLvlLbl val="0"/>
      </c:catAx>
      <c:valAx>
        <c:axId val="346845936"/>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674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New Books--Prob. of Survival</a:t>
            </a:r>
          </a:p>
          <a:p>
            <a:pPr>
              <a:defRPr/>
            </a:pPr>
            <a:r>
              <a:rPr lang="en-US"/>
              <a:t>(some</a:t>
            </a:r>
            <a:r>
              <a:rPr lang="en-US" baseline="0"/>
              <a:t> lines may not appear due to near-overlaps)</a:t>
            </a:r>
            <a:endParaRPr lang="en-US"/>
          </a:p>
        </c:rich>
      </c:tx>
      <c:layout>
        <c:manualLayout>
          <c:xMode val="edge"/>
          <c:yMode val="edge"/>
          <c:x val="0.16056933508311461"/>
          <c:y val="3.592814710058438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New Books -- Stacks</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Survival'!$B$10:$H$10</c:f>
              <c:numCache>
                <c:formatCode>0.00000%</c:formatCode>
                <c:ptCount val="7"/>
                <c:pt idx="0">
                  <c:v>0.99999992444486985</c:v>
                </c:pt>
                <c:pt idx="1">
                  <c:v>0.99999831704825881</c:v>
                </c:pt>
                <c:pt idx="2">
                  <c:v>0.9999523347026068</c:v>
                </c:pt>
                <c:pt idx="3">
                  <c:v>0.99933571075773253</c:v>
                </c:pt>
                <c:pt idx="4">
                  <c:v>0.99660300353472653</c:v>
                </c:pt>
                <c:pt idx="5">
                  <c:v>0.99005254756655126</c:v>
                </c:pt>
                <c:pt idx="6">
                  <c:v>0.96008598868341166</c:v>
                </c:pt>
              </c:numCache>
            </c:numRef>
          </c:val>
          <c:smooth val="0"/>
          <c:extLst>
            <c:ext xmlns:c16="http://schemas.microsoft.com/office/drawing/2014/chart" uri="{C3380CC4-5D6E-409C-BE32-E72D297353CC}">
              <c16:uniqueId val="{00000000-CE4C-FB42-BABF-4F30DE09197C}"/>
            </c:ext>
          </c:extLst>
        </c:ser>
        <c:ser>
          <c:idx val="1"/>
          <c:order val="1"/>
          <c:tx>
            <c:v>New Books -- Storage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Survival'!$B$11:$H$11</c:f>
              <c:numCache>
                <c:formatCode>0.00000%</c:formatCode>
                <c:ptCount val="7"/>
                <c:pt idx="0">
                  <c:v>0.99999999998454625</c:v>
                </c:pt>
                <c:pt idx="1">
                  <c:v>0.99999999982664189</c:v>
                </c:pt>
                <c:pt idx="2">
                  <c:v>0.99999999912168269</c:v>
                </c:pt>
                <c:pt idx="3">
                  <c:v>0.99999998589092831</c:v>
                </c:pt>
                <c:pt idx="4">
                  <c:v>0.99999991677387678</c:v>
                </c:pt>
                <c:pt idx="5">
                  <c:v>0.99999943646096845</c:v>
                </c:pt>
                <c:pt idx="6">
                  <c:v>0.99994323286444131</c:v>
                </c:pt>
              </c:numCache>
            </c:numRef>
          </c:val>
          <c:smooth val="0"/>
          <c:extLst>
            <c:ext xmlns:c16="http://schemas.microsoft.com/office/drawing/2014/chart" uri="{C3380CC4-5D6E-409C-BE32-E72D297353CC}">
              <c16:uniqueId val="{00000001-CE4C-FB42-BABF-4F30DE09197C}"/>
            </c:ext>
          </c:extLst>
        </c:ser>
        <c:ser>
          <c:idx val="2"/>
          <c:order val="2"/>
          <c:tx>
            <c:v>New Books -- Stacks and Storage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Survival'!$B$12:$H$12</c:f>
              <c:numCache>
                <c:formatCode>0.00000%</c:formatCode>
                <c:ptCount val="7"/>
                <c:pt idx="0">
                  <c:v>1</c:v>
                </c:pt>
                <c:pt idx="1">
                  <c:v>0.99999999999999967</c:v>
                </c:pt>
                <c:pt idx="2">
                  <c:v>0.99999999999995814</c:v>
                </c:pt>
                <c:pt idx="3">
                  <c:v>0.9999999999906275</c:v>
                </c:pt>
                <c:pt idx="4">
                  <c:v>0.99999999971728115</c:v>
                </c:pt>
                <c:pt idx="5">
                  <c:v>0.99999999439422227</c:v>
                </c:pt>
                <c:pt idx="6">
                  <c:v>0.99999773419590887</c:v>
                </c:pt>
              </c:numCache>
            </c:numRef>
          </c:val>
          <c:smooth val="0"/>
          <c:extLst>
            <c:ext xmlns:c16="http://schemas.microsoft.com/office/drawing/2014/chart" uri="{C3380CC4-5D6E-409C-BE32-E72D297353CC}">
              <c16:uniqueId val="{00000002-CE4C-FB42-BABF-4F30DE09197C}"/>
            </c:ext>
          </c:extLst>
        </c:ser>
        <c:dLbls>
          <c:showLegendKey val="0"/>
          <c:showVal val="0"/>
          <c:showCatName val="0"/>
          <c:showSerName val="0"/>
          <c:showPercent val="0"/>
          <c:showBubbleSize val="0"/>
        </c:dLbls>
        <c:marker val="1"/>
        <c:smooth val="0"/>
        <c:axId val="1293975951"/>
        <c:axId val="1639653615"/>
      </c:lineChart>
      <c:catAx>
        <c:axId val="129397595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 in the Future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9653615"/>
        <c:crosses val="autoZero"/>
        <c:auto val="1"/>
        <c:lblAlgn val="ctr"/>
        <c:lblOffset val="100"/>
        <c:noMultiLvlLbl val="0"/>
      </c:catAx>
      <c:valAx>
        <c:axId val="1639653615"/>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975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100-Year-Old</a:t>
            </a:r>
            <a:r>
              <a:rPr lang="en-US" baseline="0"/>
              <a:t> Books--Prob. of Survival</a:t>
            </a:r>
          </a:p>
          <a:p>
            <a:pPr>
              <a:defRPr/>
            </a:pPr>
            <a:r>
              <a:rPr lang="en-US" baseline="0"/>
              <a:t>(some lines may not appear due to near-overlaps)</a:t>
            </a:r>
            <a:endParaRPr lang="en-US"/>
          </a:p>
        </c:rich>
      </c:tx>
      <c:layout>
        <c:manualLayout>
          <c:xMode val="edge"/>
          <c:yMode val="edge"/>
          <c:x val="0.12908032877469264"/>
          <c:y val="1.61291557305336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676159230096238"/>
          <c:y val="0.24132043452816582"/>
          <c:w val="0.80268285214348212"/>
          <c:h val="0.45553524842464216"/>
        </c:manualLayout>
      </c:layout>
      <c:lineChart>
        <c:grouping val="standard"/>
        <c:varyColors val="0"/>
        <c:ser>
          <c:idx val="0"/>
          <c:order val="0"/>
          <c:tx>
            <c:v>100-Year-Old Books -- Stacks</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Survival'!$B$18:$H$18</c:f>
              <c:numCache>
                <c:formatCode>0.00000%</c:formatCode>
                <c:ptCount val="7"/>
                <c:pt idx="0">
                  <c:v>0.99078695146296425</c:v>
                </c:pt>
                <c:pt idx="1">
                  <c:v>0.98424657235129787</c:v>
                </c:pt>
                <c:pt idx="2">
                  <c:v>0.972641471318481</c:v>
                </c:pt>
                <c:pt idx="3">
                  <c:v>0.9625668843154872</c:v>
                </c:pt>
                <c:pt idx="4">
                  <c:v>0.96221814090085134</c:v>
                </c:pt>
                <c:pt idx="5">
                  <c:v>0.96186750768274265</c:v>
                </c:pt>
                <c:pt idx="6">
                  <c:v>0.96008598868341166</c:v>
                </c:pt>
              </c:numCache>
            </c:numRef>
          </c:val>
          <c:smooth val="0"/>
          <c:extLst>
            <c:ext xmlns:c16="http://schemas.microsoft.com/office/drawing/2014/chart" uri="{C3380CC4-5D6E-409C-BE32-E72D297353CC}">
              <c16:uniqueId val="{00000000-4AC0-9442-900B-9CE3A63596A9}"/>
            </c:ext>
          </c:extLst>
        </c:ser>
        <c:ser>
          <c:idx val="1"/>
          <c:order val="1"/>
          <c:tx>
            <c:v>100-Year-Old Books -- Storage</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Survival'!$B$19:$H$19</c:f>
              <c:numCache>
                <c:formatCode>0.00000%</c:formatCode>
                <c:ptCount val="7"/>
                <c:pt idx="0">
                  <c:v>0.99285784285512269</c:v>
                </c:pt>
                <c:pt idx="1">
                  <c:v>0.9926186478858221</c:v>
                </c:pt>
                <c:pt idx="2">
                  <c:v>0.99237308679352254</c:v>
                </c:pt>
                <c:pt idx="3">
                  <c:v>0.99014393454847915</c:v>
                </c:pt>
                <c:pt idx="4">
                  <c:v>0.98742159814648001</c:v>
                </c:pt>
                <c:pt idx="5">
                  <c:v>0.9867421626618379</c:v>
                </c:pt>
                <c:pt idx="6">
                  <c:v>0.97262688577659706</c:v>
                </c:pt>
              </c:numCache>
            </c:numRef>
          </c:val>
          <c:smooth val="0"/>
          <c:extLst>
            <c:ext xmlns:c16="http://schemas.microsoft.com/office/drawing/2014/chart" uri="{C3380CC4-5D6E-409C-BE32-E72D297353CC}">
              <c16:uniqueId val="{00000001-4AC0-9442-900B-9CE3A63596A9}"/>
            </c:ext>
          </c:extLst>
        </c:ser>
        <c:ser>
          <c:idx val="2"/>
          <c:order val="2"/>
          <c:tx>
            <c:v>100-Year Old Books -- Stacks and Storage</c:v>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'Book Survival'!$B$9:$H$9</c:f>
              <c:numCache>
                <c:formatCode>General</c:formatCode>
                <c:ptCount val="7"/>
                <c:pt idx="0">
                  <c:v>0</c:v>
                </c:pt>
                <c:pt idx="1">
                  <c:v>20</c:v>
                </c:pt>
                <c:pt idx="2">
                  <c:v>40</c:v>
                </c:pt>
                <c:pt idx="3">
                  <c:v>60</c:v>
                </c:pt>
                <c:pt idx="4">
                  <c:v>80</c:v>
                </c:pt>
                <c:pt idx="5">
                  <c:v>100</c:v>
                </c:pt>
                <c:pt idx="6">
                  <c:v>200</c:v>
                </c:pt>
              </c:numCache>
            </c:numRef>
          </c:cat>
          <c:val>
            <c:numRef>
              <c:f>'Book Survival'!$B$20:$H$20</c:f>
              <c:numCache>
                <c:formatCode>0.00000%</c:formatCode>
                <c:ptCount val="7"/>
                <c:pt idx="0">
                  <c:v>0.99993419895956515</c:v>
                </c:pt>
                <c:pt idx="1">
                  <c:v>0.99988371840351975</c:v>
                </c:pt>
                <c:pt idx="2">
                  <c:v>0.99979133887628913</c:v>
                </c:pt>
                <c:pt idx="3">
                  <c:v>0.99963105676175912</c:v>
                </c:pt>
                <c:pt idx="4">
                  <c:v>0.99952476459347783</c:v>
                </c:pt>
                <c:pt idx="5">
                  <c:v>0.99949444561955914</c:v>
                </c:pt>
                <c:pt idx="6">
                  <c:v>0.99890742920911679</c:v>
                </c:pt>
              </c:numCache>
            </c:numRef>
          </c:val>
          <c:smooth val="0"/>
          <c:extLst>
            <c:ext xmlns:c16="http://schemas.microsoft.com/office/drawing/2014/chart" uri="{C3380CC4-5D6E-409C-BE32-E72D297353CC}">
              <c16:uniqueId val="{00000002-4AC0-9442-900B-9CE3A63596A9}"/>
            </c:ext>
          </c:extLst>
        </c:ser>
        <c:dLbls>
          <c:showLegendKey val="0"/>
          <c:showVal val="0"/>
          <c:showCatName val="0"/>
          <c:showSerName val="0"/>
          <c:showPercent val="0"/>
          <c:showBubbleSize val="0"/>
        </c:dLbls>
        <c:marker val="1"/>
        <c:smooth val="0"/>
        <c:axId val="1779063839"/>
        <c:axId val="1639436991"/>
      </c:lineChart>
      <c:catAx>
        <c:axId val="177906383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Years in the Future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9436991"/>
        <c:crosses val="autoZero"/>
        <c:auto val="1"/>
        <c:lblAlgn val="ctr"/>
        <c:lblOffset val="100"/>
        <c:noMultiLvlLbl val="0"/>
      </c:catAx>
      <c:valAx>
        <c:axId val="1639436991"/>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9063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405342</xdr:colOff>
      <xdr:row>21</xdr:row>
      <xdr:rowOff>58209</xdr:rowOff>
    </xdr:from>
    <xdr:to>
      <xdr:col>7</xdr:col>
      <xdr:colOff>70062</xdr:colOff>
      <xdr:row>40</xdr:row>
      <xdr:rowOff>96309</xdr:rowOff>
    </xdr:to>
    <xdr:graphicFrame macro="">
      <xdr:nvGraphicFramePr>
        <xdr:cNvPr id="5" name="Chart 4">
          <a:extLst>
            <a:ext uri="{FF2B5EF4-FFF2-40B4-BE49-F238E27FC236}">
              <a16:creationId xmlns:a16="http://schemas.microsoft.com/office/drawing/2014/main" id="{78C879B7-4943-10B7-607E-E0ECB42FD1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39159</xdr:colOff>
      <xdr:row>21</xdr:row>
      <xdr:rowOff>53973</xdr:rowOff>
    </xdr:from>
    <xdr:to>
      <xdr:col>2</xdr:col>
      <xdr:colOff>361104</xdr:colOff>
      <xdr:row>40</xdr:row>
      <xdr:rowOff>92073</xdr:rowOff>
    </xdr:to>
    <xdr:graphicFrame macro="">
      <xdr:nvGraphicFramePr>
        <xdr:cNvPr id="6" name="Chart 5">
          <a:extLst>
            <a:ext uri="{FF2B5EF4-FFF2-40B4-BE49-F238E27FC236}">
              <a16:creationId xmlns:a16="http://schemas.microsoft.com/office/drawing/2014/main" id="{DFD5BCEF-498E-4C7E-56A8-168BA1C27B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111125</xdr:colOff>
      <xdr:row>21</xdr:row>
      <xdr:rowOff>52917</xdr:rowOff>
    </xdr:from>
    <xdr:to>
      <xdr:col>12</xdr:col>
      <xdr:colOff>461645</xdr:colOff>
      <xdr:row>40</xdr:row>
      <xdr:rowOff>91017</xdr:rowOff>
    </xdr:to>
    <xdr:graphicFrame macro="">
      <xdr:nvGraphicFramePr>
        <xdr:cNvPr id="7" name="Chart 6">
          <a:extLst>
            <a:ext uri="{FF2B5EF4-FFF2-40B4-BE49-F238E27FC236}">
              <a16:creationId xmlns:a16="http://schemas.microsoft.com/office/drawing/2014/main" id="{EC64F2C7-2635-6988-C713-6FC46D9268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480E-B24B-4C0B-8C06-449DE0EBDB90}">
  <dimension ref="A1:A10"/>
  <sheetViews>
    <sheetView tabSelected="1" zoomScale="140" zoomScaleNormal="140" workbookViewId="0"/>
  </sheetViews>
  <sheetFormatPr defaultColWidth="8.85546875" defaultRowHeight="12.75"/>
  <cols>
    <col min="1" max="1" width="100.42578125" style="32" customWidth="1"/>
    <col min="2" max="16384" width="8.85546875" style="32"/>
  </cols>
  <sheetData>
    <row r="1" spans="1:1" ht="38.25">
      <c r="A1" s="31" t="s">
        <v>24</v>
      </c>
    </row>
    <row r="3" spans="1:1">
      <c r="A3" s="33" t="s">
        <v>19</v>
      </c>
    </row>
    <row r="4" spans="1:1" ht="165.75">
      <c r="A4" s="31" t="s">
        <v>26</v>
      </c>
    </row>
    <row r="6" spans="1:1">
      <c r="A6" s="33" t="s">
        <v>20</v>
      </c>
    </row>
    <row r="7" spans="1:1" ht="14.1" customHeight="1"/>
    <row r="8" spans="1:1" ht="409.5">
      <c r="A8" s="34" t="s">
        <v>27</v>
      </c>
    </row>
    <row r="9" spans="1:1">
      <c r="A9" s="33" t="s">
        <v>22</v>
      </c>
    </row>
    <row r="10" spans="1:1" ht="243.75" customHeight="1">
      <c r="A10" s="34" t="s">
        <v>25</v>
      </c>
    </row>
  </sheetData>
  <sheetProtection algorithmName="SHA-512" hashValue="TXT52eu1lfzl4Sd9Pi2gIJf4xDzt+DKojo7BkDQFTR74abNczPsBNPiZ6UTOD5VwtqL2ZhCRag2W9GIIjD883Q==" saltValue="kLsGzI49oYHx0zF5JbPvo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30"/>
  <sheetViews>
    <sheetView zoomScaleNormal="100" workbookViewId="0">
      <selection activeCell="J11" sqref="J11"/>
    </sheetView>
  </sheetViews>
  <sheetFormatPr defaultColWidth="8.85546875" defaultRowHeight="15"/>
  <cols>
    <col min="1" max="1" width="35.85546875" style="1" customWidth="1"/>
    <col min="2" max="8" width="11.42578125" customWidth="1"/>
  </cols>
  <sheetData>
    <row r="1" spans="1:12" ht="30" customHeight="1" thickBot="1">
      <c r="A1" s="7"/>
      <c r="B1" s="3" t="s">
        <v>0</v>
      </c>
      <c r="C1" s="3" t="s">
        <v>1</v>
      </c>
      <c r="D1" s="3" t="s">
        <v>2</v>
      </c>
      <c r="E1" s="3" t="s">
        <v>6</v>
      </c>
      <c r="F1" s="9"/>
      <c r="G1" s="9"/>
      <c r="H1" s="9"/>
      <c r="I1" s="9"/>
      <c r="J1" s="9"/>
      <c r="K1" s="9"/>
      <c r="L1" s="9"/>
    </row>
    <row r="2" spans="1:12">
      <c r="A2" s="7" t="s">
        <v>4</v>
      </c>
      <c r="B2" s="19">
        <v>1E-4</v>
      </c>
      <c r="C2" s="20">
        <v>0.97</v>
      </c>
      <c r="D2" s="20">
        <v>1E-3</v>
      </c>
      <c r="E2" s="21">
        <v>5</v>
      </c>
      <c r="F2" s="9"/>
      <c r="G2" s="9"/>
      <c r="H2" s="9"/>
      <c r="I2" s="9"/>
      <c r="J2" s="9"/>
      <c r="K2" s="9"/>
      <c r="L2" s="9"/>
    </row>
    <row r="3" spans="1:12" ht="15.75" thickBot="1">
      <c r="A3" s="7" t="s">
        <v>3</v>
      </c>
      <c r="B3" s="22">
        <v>0</v>
      </c>
      <c r="C3" s="23">
        <v>1</v>
      </c>
      <c r="D3" s="23">
        <v>0</v>
      </c>
      <c r="E3" s="24">
        <v>5</v>
      </c>
      <c r="F3" s="9"/>
      <c r="G3" s="9"/>
      <c r="H3" s="9"/>
      <c r="I3" s="9"/>
      <c r="J3" s="9"/>
      <c r="K3" s="9"/>
      <c r="L3" s="9"/>
    </row>
    <row r="4" spans="1:12" ht="15.75" thickBot="1">
      <c r="A4" s="8"/>
      <c r="C4" s="9"/>
      <c r="D4" s="9"/>
      <c r="E4" s="9"/>
      <c r="F4" s="9"/>
      <c r="G4" s="9"/>
      <c r="H4" s="9"/>
      <c r="I4" s="9"/>
      <c r="J4" s="9"/>
      <c r="K4" s="9"/>
      <c r="L4" s="9"/>
    </row>
    <row r="5" spans="1:12">
      <c r="A5" s="8" t="s">
        <v>5</v>
      </c>
      <c r="B5" s="25">
        <v>4</v>
      </c>
      <c r="C5" s="9"/>
      <c r="D5" s="9"/>
      <c r="E5" s="9"/>
      <c r="F5" s="9"/>
      <c r="G5" s="9"/>
      <c r="H5" s="9"/>
      <c r="I5" s="9"/>
      <c r="J5" s="9"/>
      <c r="K5" s="9"/>
      <c r="L5" s="9"/>
    </row>
    <row r="6" spans="1:12" ht="15.75" thickBot="1">
      <c r="A6" s="8" t="s">
        <v>16</v>
      </c>
      <c r="B6" s="35">
        <v>0.998</v>
      </c>
      <c r="C6" s="9"/>
      <c r="D6" s="9"/>
      <c r="E6" s="9"/>
      <c r="F6" s="9"/>
      <c r="G6" s="9"/>
      <c r="H6" s="9"/>
      <c r="I6" s="9"/>
      <c r="J6" s="9"/>
      <c r="K6" s="9"/>
      <c r="L6" s="9"/>
    </row>
    <row r="7" spans="1:12">
      <c r="A7" s="8"/>
      <c r="C7" s="9"/>
      <c r="D7" s="9"/>
      <c r="E7" s="9"/>
      <c r="F7" s="9"/>
      <c r="G7" s="9"/>
      <c r="H7" s="9"/>
      <c r="I7" s="9"/>
      <c r="J7" s="9"/>
      <c r="K7" s="9"/>
      <c r="L7" s="9"/>
    </row>
    <row r="8" spans="1:12">
      <c r="A8" s="37" t="s">
        <v>23</v>
      </c>
      <c r="B8" s="38"/>
      <c r="C8" s="38"/>
      <c r="D8" s="38"/>
      <c r="E8" s="38"/>
      <c r="F8" s="38"/>
      <c r="G8" s="38"/>
      <c r="H8" s="39"/>
      <c r="I8" s="9"/>
      <c r="J8" s="9"/>
      <c r="K8" s="9"/>
      <c r="L8" s="9"/>
    </row>
    <row r="9" spans="1:12" ht="15.75" thickBot="1">
      <c r="A9" s="2" t="s">
        <v>21</v>
      </c>
      <c r="B9" s="36">
        <v>0</v>
      </c>
      <c r="C9" s="36">
        <v>20</v>
      </c>
      <c r="D9" s="36">
        <v>40</v>
      </c>
      <c r="E9" s="36">
        <v>60</v>
      </c>
      <c r="F9" s="36">
        <v>80</v>
      </c>
      <c r="G9" s="36">
        <v>100</v>
      </c>
      <c r="H9" s="36">
        <v>200</v>
      </c>
      <c r="I9" s="9"/>
      <c r="J9" s="9"/>
      <c r="K9" s="9"/>
      <c r="L9" s="9"/>
    </row>
    <row r="10" spans="1:12">
      <c r="A10" s="29" t="s">
        <v>7</v>
      </c>
      <c r="B10" s="10">
        <f ca="1">1-((1-((1-$B2)^B$9)*($C2)*(1-$D2)*(INDIRECT("'Usability Curve'!"&amp;"B"&amp;MATCH(B9,'Usability Curve'!$A$1:$A$33,0))))^$E$2)</f>
        <v>0.99999992444486985</v>
      </c>
      <c r="C10" s="11">
        <f ca="1">1-((1-((1-$B2)^C$9)*($C2)*(1-$D2)*(INDIRECT("'Usability Curve'!"&amp;"B"&amp;MATCH(C9,'Usability Curve'!$A$1:$A$33,0))))^$E$2)</f>
        <v>0.99999831704825881</v>
      </c>
      <c r="D10" s="11">
        <f ca="1">1-((1-((1-$B2)^D$9)*($C2)*(1-$D2)*(INDIRECT("'Usability Curve'!"&amp;"B"&amp;MATCH(D9,'Usability Curve'!$A$1:$A$33,0))))^$E$2)</f>
        <v>0.9999523347026068</v>
      </c>
      <c r="E10" s="11">
        <f ca="1">1-((1-((1-$B2)^E$9)*($C2)*(1-$D2)*(INDIRECT("'Usability Curve'!"&amp;"B"&amp;MATCH(E9,'Usability Curve'!$A$1:$A$33,0))))^$E$2)</f>
        <v>0.99933571075773253</v>
      </c>
      <c r="F10" s="11">
        <f ca="1">1-((1-((1-$B2)^F$9)*($C2)*(1-$D2)*(INDIRECT("'Usability Curve'!"&amp;"B"&amp;MATCH(F9,'Usability Curve'!$A$1:$A$33,0))))^$E$2)</f>
        <v>0.99660300353472653</v>
      </c>
      <c r="G10" s="11">
        <f ca="1">1-((1-((1-$B2)^G$9)*($C2)*(1-$D2)*(INDIRECT("'Usability Curve'!"&amp;"B"&amp;MATCH(G9,'Usability Curve'!$A$1:$A$33,0))))^$E$2)</f>
        <v>0.99005254756655126</v>
      </c>
      <c r="H10" s="12">
        <f ca="1">1-((1-((1-$B2)^H$9)*($C2)*(1-$D2)*(INDIRECT("'Usability Curve'!"&amp;"B"&amp;MATCH(H9,'Usability Curve'!$A$1:$A$33,0))))^$E$2)</f>
        <v>0.96008598868341166</v>
      </c>
      <c r="I10" s="9"/>
      <c r="J10" s="9"/>
      <c r="K10" s="9"/>
      <c r="L10" s="9"/>
    </row>
    <row r="11" spans="1:12">
      <c r="A11" s="29" t="s">
        <v>8</v>
      </c>
      <c r="B11" s="13">
        <f ca="1">1-(1-((1-$B$3)^B$9)*($C$3)*(1-$D$3)*(AVERAGE(INDIRECT("'Usability Curve'!"&amp;"B"&amp;MATCH(FLOOR(B$9/$B$5, 10),'Usability Curve'!$A$1:$A$33,0)), INDIRECT("'Usability Curve'!"&amp;"B"&amp;MATCH(CEILING(B$9/$B$5, 10),'Usability Curve'!$A$1:$A$33,0)))))^$E$3</f>
        <v>0.99999999998454625</v>
      </c>
      <c r="C11" s="14">
        <f ca="1">1-(1-((1-$B$3)^C$9)*($C$3)*(1-$D$3)*(AVERAGE(INDIRECT("'Usability Curve'!"&amp;"B"&amp;MATCH(FLOOR(C$9/$B$5, 10),'Usability Curve'!$A$1:$A$33,0)), INDIRECT("'Usability Curve'!"&amp;"B"&amp;MATCH(CEILING(C$9/$B$5, 10),'Usability Curve'!$A$1:$A$33,0)))))^$E$3</f>
        <v>0.99999999982664189</v>
      </c>
      <c r="D11" s="14">
        <f ca="1">1-(1-((1-$B$3)^D$9)*($C$3)*(1-$D$3)*(AVERAGE(INDIRECT("'Usability Curve'!"&amp;"B"&amp;MATCH(FLOOR(D$9/$B$5, 10),'Usability Curve'!$A$1:$A$33,0)), INDIRECT("'Usability Curve'!"&amp;"B"&amp;MATCH(CEILING(D$9/$B$5, 10),'Usability Curve'!$A$1:$A$33,0)))))^$E$3</f>
        <v>0.99999999912168269</v>
      </c>
      <c r="E11" s="14">
        <f ca="1">1-(1-((1-$B$3)^E$9)*($C$3)*(1-$D$3)*(AVERAGE(INDIRECT("'Usability Curve'!"&amp;"B"&amp;MATCH(FLOOR(E$9/$B$5, 10),'Usability Curve'!$A$1:$A$33,0)), INDIRECT("'Usability Curve'!"&amp;"B"&amp;MATCH(CEILING(E$9/$B$5, 10),'Usability Curve'!$A$1:$A$33,0)))))^$E$3</f>
        <v>0.99999998589092831</v>
      </c>
      <c r="F11" s="14">
        <f ca="1">1-(1-((1-$B$3)^F$9)*($C$3)*(1-$D$3)*(AVERAGE(INDIRECT("'Usability Curve'!"&amp;"B"&amp;MATCH(FLOOR(F$9/$B$5, 10),'Usability Curve'!$A$1:$A$33,0)), INDIRECT("'Usability Curve'!"&amp;"B"&amp;MATCH(CEILING(F$9/$B$5, 10),'Usability Curve'!$A$1:$A$33,0)))))^$E$3</f>
        <v>0.99999991677387678</v>
      </c>
      <c r="G11" s="14">
        <f ca="1">1-(1-((1-$B$3)^G$9)*($C$3)*(1-$D$3)*(AVERAGE(INDIRECT("'Usability Curve'!"&amp;"B"&amp;MATCH(FLOOR(G$9/$B$5, 10),'Usability Curve'!$A$1:$A$33,0)), INDIRECT("'Usability Curve'!"&amp;"B"&amp;MATCH(CEILING(G$9/$B$5, 10),'Usability Curve'!$A$1:$A$33,0)))))^$E$3</f>
        <v>0.99999943646096845</v>
      </c>
      <c r="H11" s="15">
        <f ca="1">1-(1-((1-$B$3)^H$9)*($C$3)*(1-$D$3)*(AVERAGE(INDIRECT("'Usability Curve'!"&amp;"B"&amp;MATCH(FLOOR(H$9/$B$5, 10),'Usability Curve'!$A$1:$A$33,0)), INDIRECT("'Usability Curve'!"&amp;"B"&amp;MATCH(CEILING(H$9/$B$5, 10),'Usability Curve'!$A$1:$A$33,0)))))^$E$3</f>
        <v>0.99994323286444131</v>
      </c>
      <c r="I11" s="9"/>
      <c r="J11" s="9"/>
      <c r="K11" s="9"/>
      <c r="L11" s="9"/>
    </row>
    <row r="12" spans="1:12">
      <c r="A12" s="9" t="s">
        <v>9</v>
      </c>
      <c r="B12" s="13">
        <f ca="1" xml:space="preserve"> 1 - (1-B$10)*(1-B$11)</f>
        <v>1</v>
      </c>
      <c r="C12" s="14">
        <f t="shared" ref="C12:H12" ca="1" si="0" xml:space="preserve"> 1 - (1-C$10)*(1-C$11)</f>
        <v>0.99999999999999967</v>
      </c>
      <c r="D12" s="14">
        <f t="shared" ca="1" si="0"/>
        <v>0.99999999999995814</v>
      </c>
      <c r="E12" s="14">
        <f t="shared" ca="1" si="0"/>
        <v>0.9999999999906275</v>
      </c>
      <c r="F12" s="14">
        <f t="shared" ca="1" si="0"/>
        <v>0.99999999971728115</v>
      </c>
      <c r="G12" s="14">
        <f t="shared" ca="1" si="0"/>
        <v>0.99999999439422227</v>
      </c>
      <c r="H12" s="15">
        <f t="shared" ca="1" si="0"/>
        <v>0.99999773419590887</v>
      </c>
      <c r="I12" s="9"/>
      <c r="J12" s="9"/>
      <c r="K12" s="9"/>
      <c r="L12" s="9"/>
    </row>
    <row r="13" spans="1:12">
      <c r="A13" s="30"/>
      <c r="B13" s="4"/>
      <c r="C13" s="5"/>
      <c r="D13" s="5"/>
      <c r="E13" s="5"/>
      <c r="F13" s="5"/>
      <c r="G13" s="5"/>
      <c r="H13" s="6"/>
      <c r="I13" s="9"/>
      <c r="J13" s="9"/>
      <c r="K13" s="9"/>
      <c r="L13" s="9"/>
    </row>
    <row r="14" spans="1:12">
      <c r="A14" s="29" t="s">
        <v>10</v>
      </c>
      <c r="B14" s="13">
        <f ca="1">1-((1-((1-$B2)^B$9)*($C2)*(1-$D2)*(INDIRECT("'Usability Curve'!"&amp;"B"&amp;MATCH(B9,'Usability Curve'!$A$1:$A$33,0)+5)))^$E$2)</f>
        <v>0.99986574296833119</v>
      </c>
      <c r="C14" s="14">
        <f ca="1">1-((1-((1-$B2)^C$9)*($C2)*(1-$D2)*(INDIRECT("'Usability Curve'!"&amp;"B"&amp;MATCH(C9,'Usability Curve'!$A$1:$A$33,0)+5)))^$E$2)</f>
        <v>0.99844923555689935</v>
      </c>
      <c r="D14" s="14">
        <f ca="1">1-((1-((1-$B2)^D$9)*($C2)*(1-$D2)*(INDIRECT("'Usability Curve'!"&amp;"B"&amp;MATCH(D9,'Usability Curve'!$A$1:$A$33,0)+5)))^$E$2)</f>
        <v>0.9928812259358899</v>
      </c>
      <c r="E14" s="14">
        <f ca="1">1-((1-((1-$B2)^E$9)*($C2)*(1-$D2)*(INDIRECT("'Usability Curve'!"&amp;"B"&amp;MATCH(E9,'Usability Curve'!$A$1:$A$33,0)+5)))^$E$2)</f>
        <v>0.98975830175811308</v>
      </c>
      <c r="F14" s="14">
        <f ca="1">1-((1-((1-$B2)^F$9)*($C2)*(1-$D2)*(INDIRECT("'Usability Curve'!"&amp;"B"&amp;MATCH(F9,'Usability Curve'!$A$1:$A$33,0)+5)))^$E$2)</f>
        <v>0.98198613762083997</v>
      </c>
      <c r="G14" s="14">
        <f ca="1">1-((1-((1-$B2)^G$9)*($C2)*(1-$D2)*(INDIRECT("'Usability Curve'!"&amp;"B"&amp;MATCH(G9,'Usability Curve'!$A$1:$A$33,0)+5)))^$E$2)</f>
        <v>0.96624681194286111</v>
      </c>
      <c r="H14" s="15">
        <f ca="1">1-((1-((1-$B2)^H$9)*($C2)*(1-$D2)*(INDIRECT("'Usability Curve'!"&amp;"B"&amp;MATCH(H9,'Usability Curve'!$A$1:$A$33,0)+5)))^$E$2)</f>
        <v>0.96008598868341166</v>
      </c>
      <c r="I14" s="9"/>
      <c r="J14" s="9"/>
      <c r="K14" s="9"/>
      <c r="L14" s="9"/>
    </row>
    <row r="15" spans="1:12">
      <c r="A15" s="29" t="s">
        <v>11</v>
      </c>
      <c r="B15" s="13">
        <f ca="1">1-(1-((1-$B$3)^B$9)*($C$3)*(1-$D$3)*(AVERAGE(INDIRECT("'Usability Curve'!"&amp;"B"&amp;MATCH(FLOOR(B$9/$B$5, 10),'Usability Curve'!$A$1:$A$33,0)+5), INDIRECT("'Usability Curve'!"&amp;"B"&amp;MATCH(CEILING(B$9/$B$5, 10),'Usability Curve'!$A$1:$A$33,0)+5))))^$E$3</f>
        <v>0.99994323286444131</v>
      </c>
      <c r="C15" s="14">
        <f ca="1">1-(1-((1-$B$3)^C$9)*($C$3)*(1-$D$3)*(AVERAGE(INDIRECT("'Usability Curve'!"&amp;"B"&amp;MATCH(FLOOR(C$9/$B$5, 10),'Usability Curve'!$A$1:$A$33,0)+5), INDIRECT("'Usability Curve'!"&amp;"B"&amp;MATCH(CEILING(C$9/$B$5, 10),'Usability Curve'!$A$1:$A$33,0)+5))))^$E$3</f>
        <v>0.99985024399058553</v>
      </c>
      <c r="D15" s="14">
        <f ca="1">1-(1-((1-$B$3)^D$9)*($C$3)*(1-$D$3)*(AVERAGE(INDIRECT("'Usability Curve'!"&amp;"B"&amp;MATCH(FLOOR(D$9/$B$5, 10),'Usability Curve'!$A$1:$A$33,0)+5), INDIRECT("'Usability Curve'!"&amp;"B"&amp;MATCH(CEILING(D$9/$B$5, 10),'Usability Curve'!$A$1:$A$33,0)+5))))^$E$3</f>
        <v>0.99966266018880912</v>
      </c>
      <c r="E15" s="14">
        <f ca="1">1-(1-((1-$B$3)^E$9)*($C$3)*(1-$D$3)*(AVERAGE(INDIRECT("'Usability Curve'!"&amp;"B"&amp;MATCH(FLOOR(E$9/$B$5, 10),'Usability Curve'!$A$1:$A$33,0)+5), INDIRECT("'Usability Curve'!"&amp;"B"&amp;MATCH(CEILING(E$9/$B$5, 10),'Usability Curve'!$A$1:$A$33,0)+5))))^$E$3</f>
        <v>0.99941267894648522</v>
      </c>
      <c r="F15" s="14">
        <f ca="1">1-(1-((1-$B$3)^F$9)*($C$3)*(1-$D$3)*(AVERAGE(INDIRECT("'Usability Curve'!"&amp;"B"&amp;MATCH(FLOOR(F$9/$B$5, 10),'Usability Curve'!$A$1:$A$33,0)+5), INDIRECT("'Usability Curve'!"&amp;"B"&amp;MATCH(CEILING(F$9/$B$5, 10),'Usability Curve'!$A$1:$A$33,0)+5))))^$E$3</f>
        <v>0.99903255850547479</v>
      </c>
      <c r="G15" s="14">
        <f ca="1">1-(1-((1-$B$3)^G$9)*($C$3)*(1-$D$3)*(AVERAGE(INDIRECT("'Usability Curve'!"&amp;"B"&amp;MATCH(FLOOR(G$9/$B$5, 10),'Usability Curve'!$A$1:$A$33,0)+5), INDIRECT("'Usability Curve'!"&amp;"B"&amp;MATCH(CEILING(G$9/$B$5, 10),'Usability Curve'!$A$1:$A$33,0)+5))))^$E$3</f>
        <v>0.99852504574335343</v>
      </c>
      <c r="H15" s="15">
        <f ca="1">1-(1-((1-$B$3)^H$9)*($C$3)*(1-$D$3)*(AVERAGE(INDIRECT("'Usability Curve'!"&amp;"B"&amp;MATCH(FLOOR(H$9/$B$5, 10),'Usability Curve'!$A$1:$A$33,0)+5), INDIRECT("'Usability Curve'!"&amp;"B"&amp;MATCH(CEILING(H$9/$B$5, 10),'Usability Curve'!$A$1:$A$33,0)+5))))^$E$3</f>
        <v>0.99285784285512269</v>
      </c>
      <c r="I15" s="9"/>
      <c r="J15" s="9"/>
      <c r="K15" s="9"/>
      <c r="L15" s="9"/>
    </row>
    <row r="16" spans="1:12">
      <c r="A16" s="9" t="s">
        <v>12</v>
      </c>
      <c r="B16" s="13">
        <f ca="1">1-(1-B$14)*(1-B$15)</f>
        <v>0.99999999237861292</v>
      </c>
      <c r="C16" s="14">
        <f t="shared" ref="C16:H16" ca="1" si="1">1-(1-C$14)*(1-C$15)</f>
        <v>0.99999976776370547</v>
      </c>
      <c r="D16" s="14">
        <f t="shared" ca="1" si="1"/>
        <v>0.99999759855410131</v>
      </c>
      <c r="E16" s="14">
        <f t="shared" ca="1" si="1"/>
        <v>0.99999398483499879</v>
      </c>
      <c r="F16" s="14">
        <f t="shared" ca="1" si="1"/>
        <v>0.9999825726420577</v>
      </c>
      <c r="G16" s="14">
        <f t="shared" ca="1" si="1"/>
        <v>0.99995021559159969</v>
      </c>
      <c r="H16" s="15">
        <f t="shared" ca="1" si="1"/>
        <v>0.99971492785889449</v>
      </c>
      <c r="I16" s="9"/>
      <c r="J16" s="9"/>
      <c r="K16" s="9"/>
      <c r="L16" s="9"/>
    </row>
    <row r="17" spans="1:12">
      <c r="A17" s="30"/>
      <c r="B17" s="4"/>
      <c r="C17" s="5"/>
      <c r="D17" s="5"/>
      <c r="E17" s="5"/>
      <c r="F17" s="5"/>
      <c r="G17" s="5"/>
      <c r="H17" s="6"/>
      <c r="I17" s="9"/>
      <c r="J17" s="9"/>
      <c r="K17" s="9"/>
      <c r="L17" s="9"/>
    </row>
    <row r="18" spans="1:12">
      <c r="A18" s="29" t="s">
        <v>13</v>
      </c>
      <c r="B18" s="13">
        <f ca="1">1-((1-((1-$B2)^B$9)*($C2)*(1-$D2)*(INDIRECT("'Usability Curve'!"&amp;"B"&amp;MATCH(B9,'Usability Curve'!$A$1:$A$33,0)+10)))^$E$2)</f>
        <v>0.99078695146296425</v>
      </c>
      <c r="C18" s="14">
        <f ca="1">1-((1-((1-$B2)^C$9)*($C2)*(1-$D2)*(INDIRECT("'Usability Curve'!"&amp;"B"&amp;MATCH(C9,'Usability Curve'!$A$1:$A$33,0)+10)))^$E$2)</f>
        <v>0.98424657235129787</v>
      </c>
      <c r="D18" s="14">
        <f ca="1">1-((1-((1-$B2)^D$9)*($C2)*(1-$D2)*(INDIRECT("'Usability Curve'!"&amp;"B"&amp;MATCH(D9,'Usability Curve'!$A$1:$A$33,0)+10)))^$E$2)</f>
        <v>0.972641471318481</v>
      </c>
      <c r="E18" s="14">
        <f ca="1">1-((1-((1-$B2)^E$9)*($C2)*(1-$D2)*(INDIRECT("'Usability Curve'!"&amp;"B"&amp;MATCH(E9,'Usability Curve'!$A$1:$A$33,0)+10)))^$E$2)</f>
        <v>0.9625668843154872</v>
      </c>
      <c r="F18" s="14">
        <f ca="1">1-((1-((1-$B2)^F$9)*($C2)*(1-$D2)*(INDIRECT("'Usability Curve'!"&amp;"B"&amp;MATCH(F9,'Usability Curve'!$A$1:$A$33,0)+10)))^$E$2)</f>
        <v>0.96221814090085134</v>
      </c>
      <c r="G18" s="14">
        <f ca="1">1-((1-((1-$B2)^G$9)*($C2)*(1-$D2)*(INDIRECT("'Usability Curve'!"&amp;"B"&amp;MATCH(G9,'Usability Curve'!$A$1:$A$33,0)+10)))^$E$2)</f>
        <v>0.96186750768274265</v>
      </c>
      <c r="H18" s="15">
        <f ca="1">1-((1-((1-$B2)^H$9)*($C2)*(1-$D2)*(INDIRECT("'Usability Curve'!"&amp;"B"&amp;MATCH(H9,'Usability Curve'!$A$1:$A$33,0)+10)))^$E$2)</f>
        <v>0.96008598868341166</v>
      </c>
      <c r="I18" s="9"/>
      <c r="J18" s="9"/>
      <c r="K18" s="9"/>
      <c r="L18" s="9"/>
    </row>
    <row r="19" spans="1:12">
      <c r="A19" s="29" t="s">
        <v>14</v>
      </c>
      <c r="B19" s="13">
        <f ca="1">1-(1-((1-$B$3)^B$9)*($C$3)*(1-$D$3)*(AVERAGE(INDIRECT("'Usability Curve'!"&amp;"B"&amp;MATCH(FLOOR(B$9/$B$5, 10),'Usability Curve'!$A$1:$A$33,0)+10), INDIRECT("'Usability Curve'!"&amp;"B"&amp;MATCH(CEILING(B$9/$B$5, 10),'Usability Curve'!$A$1:$A$33,0)+10))))^$E$2</f>
        <v>0.99285784285512269</v>
      </c>
      <c r="C19" s="14">
        <f ca="1">1-(1-((1-$B$3)^C$9)*($C$3)*(1-$D$3)*(AVERAGE(INDIRECT("'Usability Curve'!"&amp;"B"&amp;MATCH(FLOOR(C$9/$B$5, 10),'Usability Curve'!$A$1:$A$33,0)+10), INDIRECT("'Usability Curve'!"&amp;"B"&amp;MATCH(CEILING(C$9/$B$5, 10),'Usability Curve'!$A$1:$A$33,0)+10))))^$E$3</f>
        <v>0.9926186478858221</v>
      </c>
      <c r="D19" s="14">
        <f ca="1">1-(1-((1-$B$3)^D$9)*($C$3)*(1-$D$3)*(AVERAGE(INDIRECT("'Usability Curve'!"&amp;"B"&amp;MATCH(FLOOR(D$9/$B$5, 10),'Usability Curve'!$A$1:$A$33,0)+10), INDIRECT("'Usability Curve'!"&amp;"B"&amp;MATCH(CEILING(D$9/$B$5, 10),'Usability Curve'!$A$1:$A$33,0)+10))))^$E$3</f>
        <v>0.99237308679352254</v>
      </c>
      <c r="E19" s="14">
        <f ca="1">1-(1-((1-$B$3)^E$9)*($C$3)*(1-$D$3)*(AVERAGE(INDIRECT("'Usability Curve'!"&amp;"B"&amp;MATCH(FLOOR(E$9/$B$5, 10),'Usability Curve'!$A$1:$A$33,0)+10), INDIRECT("'Usability Curve'!"&amp;"B"&amp;MATCH(CEILING(E$9/$B$5, 10),'Usability Curve'!$A$1:$A$33,0)+10))))^$E$3</f>
        <v>0.99014393454847915</v>
      </c>
      <c r="F19" s="14">
        <f ca="1">1-(1-((1-$B$3)^F$9)*($C$3)*(1-$D$3)*(AVERAGE(INDIRECT("'Usability Curve'!"&amp;"B"&amp;MATCH(FLOOR(F$9/$B$5, 10),'Usability Curve'!$A$1:$A$33,0)+10), INDIRECT("'Usability Curve'!"&amp;"B"&amp;MATCH(CEILING(F$9/$B$5, 10),'Usability Curve'!$A$1:$A$33,0)+10))))^$E$3</f>
        <v>0.98742159814648001</v>
      </c>
      <c r="G19" s="14">
        <f ca="1">1-(1-((1-$B$3)^G$9)*($C$3)*(1-$D$3)*(AVERAGE(INDIRECT("'Usability Curve'!"&amp;"B"&amp;MATCH(FLOOR(G$9/$B$5, 10),'Usability Curve'!$A$1:$A$33,0)+10), INDIRECT("'Usability Curve'!"&amp;"B"&amp;MATCH(CEILING(G$9/$B$5, 10),'Usability Curve'!$A$1:$A$33,0)+10))))^$E$3</f>
        <v>0.9867421626618379</v>
      </c>
      <c r="H19" s="15">
        <f ca="1">1-(1-((1-$B$3)^H$9)*($C$3)*(1-$D$3)*(AVERAGE(INDIRECT("'Usability Curve'!"&amp;"B"&amp;MATCH(FLOOR(H$9/$B$5, 10),'Usability Curve'!$A$1:$A$33,0)+10), INDIRECT("'Usability Curve'!"&amp;"B"&amp;MATCH(CEILING(H$9/$B$5, 10),'Usability Curve'!$A$1:$A$33,0)+10))))^$E$3</f>
        <v>0.97262688577659706</v>
      </c>
      <c r="I19" s="9"/>
      <c r="J19" s="9"/>
      <c r="K19" s="9"/>
      <c r="L19" s="9"/>
    </row>
    <row r="20" spans="1:12" ht="15.75" thickBot="1">
      <c r="A20" s="9" t="s">
        <v>15</v>
      </c>
      <c r="B20" s="16">
        <f ca="1">1-(1-B$18)*(1-B$19)</f>
        <v>0.99993419895956515</v>
      </c>
      <c r="C20" s="17">
        <f t="shared" ref="C20:H20" ca="1" si="2">1-(1-C$18)*(1-C$19)</f>
        <v>0.99988371840351975</v>
      </c>
      <c r="D20" s="17">
        <f t="shared" ca="1" si="2"/>
        <v>0.99979133887628913</v>
      </c>
      <c r="E20" s="17">
        <f t="shared" ca="1" si="2"/>
        <v>0.99963105676175912</v>
      </c>
      <c r="F20" s="17">
        <f t="shared" ca="1" si="2"/>
        <v>0.99952476459347783</v>
      </c>
      <c r="G20" s="17">
        <f t="shared" ca="1" si="2"/>
        <v>0.99949444561955914</v>
      </c>
      <c r="H20" s="18">
        <f t="shared" ca="1" si="2"/>
        <v>0.99890742920911679</v>
      </c>
      <c r="I20" s="9"/>
      <c r="J20" s="9"/>
      <c r="K20" s="9"/>
      <c r="L20" s="9"/>
    </row>
    <row r="21" spans="1:12">
      <c r="A21" s="8"/>
      <c r="B21" s="14"/>
      <c r="C21" s="14"/>
      <c r="D21" s="14"/>
      <c r="E21" s="14"/>
      <c r="F21" s="14"/>
      <c r="G21" s="14"/>
      <c r="H21" s="14"/>
      <c r="I21" s="9"/>
      <c r="J21" s="9"/>
      <c r="K21" s="9"/>
      <c r="L21" s="9"/>
    </row>
    <row r="22" spans="1:12">
      <c r="A22" s="8"/>
      <c r="B22" s="9"/>
      <c r="C22" s="9"/>
      <c r="D22" s="9"/>
      <c r="E22" s="9"/>
      <c r="F22" s="9"/>
      <c r="G22" s="9"/>
      <c r="H22" s="9"/>
      <c r="I22" s="9"/>
      <c r="J22" s="9"/>
      <c r="K22" s="9"/>
      <c r="L22" s="9"/>
    </row>
    <row r="23" spans="1:12">
      <c r="A23" s="8"/>
      <c r="B23" s="9"/>
      <c r="C23" s="9"/>
      <c r="D23" s="9"/>
      <c r="E23" s="9"/>
      <c r="F23" s="9"/>
      <c r="G23" s="9"/>
      <c r="H23" s="9"/>
      <c r="I23" s="9"/>
      <c r="J23" s="9"/>
      <c r="K23" s="9"/>
      <c r="L23" s="9"/>
    </row>
    <row r="24" spans="1:12">
      <c r="A24" s="8"/>
      <c r="B24" s="9"/>
      <c r="C24" s="9"/>
      <c r="D24" s="9"/>
      <c r="E24" s="9"/>
      <c r="F24" s="9"/>
      <c r="G24" s="9"/>
      <c r="H24" s="9"/>
      <c r="I24" s="9"/>
      <c r="J24" s="9"/>
      <c r="K24" s="9"/>
      <c r="L24" s="9"/>
    </row>
    <row r="25" spans="1:12">
      <c r="A25" s="8"/>
      <c r="B25" s="9"/>
      <c r="C25" s="9"/>
      <c r="D25" s="9"/>
      <c r="E25" s="9"/>
      <c r="F25" s="9"/>
      <c r="G25" s="9"/>
      <c r="H25" s="9"/>
      <c r="I25" s="9"/>
      <c r="J25" s="9"/>
      <c r="K25" s="9"/>
      <c r="L25" s="9"/>
    </row>
    <row r="26" spans="1:12">
      <c r="A26" s="8"/>
      <c r="B26" s="9"/>
      <c r="C26" s="9"/>
      <c r="D26" s="9"/>
      <c r="E26" s="9"/>
      <c r="F26" s="9"/>
      <c r="G26" s="9"/>
      <c r="H26" s="9"/>
      <c r="I26" s="9"/>
      <c r="J26" s="9"/>
      <c r="K26" s="9"/>
      <c r="L26" s="9"/>
    </row>
    <row r="27" spans="1:12">
      <c r="A27" s="8"/>
      <c r="B27" s="9"/>
      <c r="C27" s="9"/>
      <c r="D27" s="9"/>
      <c r="E27" s="9"/>
      <c r="F27" s="9"/>
      <c r="G27" s="9"/>
      <c r="H27" s="9"/>
      <c r="I27" s="9"/>
      <c r="J27" s="9"/>
      <c r="K27" s="9"/>
      <c r="L27" s="9"/>
    </row>
    <row r="28" spans="1:12">
      <c r="A28" s="8"/>
      <c r="B28" s="9"/>
      <c r="C28" s="9"/>
      <c r="D28" s="9"/>
      <c r="E28" s="9"/>
      <c r="F28" s="9"/>
      <c r="G28" s="9"/>
      <c r="H28" s="9"/>
      <c r="I28" s="9"/>
      <c r="J28" s="9"/>
      <c r="K28" s="9"/>
      <c r="L28" s="9"/>
    </row>
    <row r="29" spans="1:12">
      <c r="A29" s="8"/>
      <c r="B29" s="9"/>
      <c r="C29" s="9"/>
      <c r="D29" s="9"/>
      <c r="E29" s="9"/>
      <c r="F29" s="9"/>
      <c r="G29" s="9"/>
      <c r="H29" s="9"/>
      <c r="I29" s="9"/>
      <c r="J29" s="9"/>
      <c r="K29" s="9"/>
      <c r="L29" s="9"/>
    </row>
    <row r="30" spans="1:12">
      <c r="A30" s="8"/>
      <c r="B30" s="9"/>
      <c r="C30" s="9"/>
      <c r="D30" s="9"/>
      <c r="E30" s="9"/>
      <c r="F30" s="9"/>
      <c r="G30" s="9"/>
      <c r="H30" s="9"/>
      <c r="I30" s="9"/>
      <c r="J30" s="9"/>
      <c r="K30" s="9"/>
      <c r="L30" s="9"/>
    </row>
  </sheetData>
  <sheetProtection algorithmName="SHA-512" hashValue="2ndb/qjRlz+HuGZJAuV+1TGHT/LxnRVn6Oqw/kHBPxJLglrla9GUV73A7PrMjCs2hjFF12PhLMUasrmd9TYBKw==" saltValue="O+z0sLruNusQIlbMCydkqA==" spinCount="100000" sheet="1" objects="1" scenarios="1"/>
  <mergeCells count="1">
    <mergeCell ref="A8:H8"/>
  </mergeCells>
  <conditionalFormatting sqref="B10:H12 B14:H16 B18:H20">
    <cfRule type="cellIs" dxfId="1" priority="3" operator="lessThan">
      <formula>$B$6</formula>
    </cfRule>
    <cfRule type="cellIs" dxfId="0" priority="4" operator="greaterThan">
      <formula>$B$6</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34"/>
  <sheetViews>
    <sheetView workbookViewId="0">
      <selection activeCell="B12" sqref="B12"/>
    </sheetView>
  </sheetViews>
  <sheetFormatPr defaultColWidth="8.85546875" defaultRowHeight="15"/>
  <cols>
    <col min="1" max="1" width="16" bestFit="1" customWidth="1"/>
    <col min="2" max="2" width="12.140625" style="26" bestFit="1" customWidth="1"/>
  </cols>
  <sheetData>
    <row r="1" spans="1:2">
      <c r="A1" t="s">
        <v>18</v>
      </c>
      <c r="B1" t="s">
        <v>17</v>
      </c>
    </row>
    <row r="2" spans="1:2">
      <c r="A2">
        <v>0</v>
      </c>
      <c r="B2" s="28">
        <v>0.99311654403038219</v>
      </c>
    </row>
    <row r="3" spans="1:2">
      <c r="A3">
        <v>10</v>
      </c>
      <c r="B3" s="28">
        <v>0.98455704929334709</v>
      </c>
    </row>
    <row r="4" spans="1:2">
      <c r="A4">
        <v>20</v>
      </c>
      <c r="B4" s="28">
        <v>0.9616246867994197</v>
      </c>
    </row>
    <row r="5" spans="1:2">
      <c r="A5">
        <v>30</v>
      </c>
      <c r="B5" s="28">
        <v>0.92585918066906947</v>
      </c>
    </row>
    <row r="6" spans="1:2">
      <c r="A6">
        <v>40</v>
      </c>
      <c r="B6" s="28">
        <v>0.89450352519512366</v>
      </c>
    </row>
    <row r="7" spans="1:2">
      <c r="A7">
        <v>50</v>
      </c>
      <c r="B7" s="28">
        <v>0.85847948637644844</v>
      </c>
    </row>
    <row r="8" spans="1:2">
      <c r="A8">
        <v>60</v>
      </c>
      <c r="B8" s="28">
        <v>0.79787803138373747</v>
      </c>
    </row>
    <row r="9" spans="1:2">
      <c r="A9">
        <v>70</v>
      </c>
      <c r="B9" s="28">
        <v>0.75046875000000002</v>
      </c>
    </row>
    <row r="10" spans="1:2">
      <c r="A10">
        <v>80</v>
      </c>
      <c r="B10" s="28">
        <v>0.70654890851524743</v>
      </c>
    </row>
    <row r="11" spans="1:2">
      <c r="A11">
        <v>90</v>
      </c>
      <c r="B11" s="28">
        <v>0.65072328511432576</v>
      </c>
    </row>
    <row r="12" spans="1:2">
      <c r="A12">
        <v>100</v>
      </c>
      <c r="B12" s="28">
        <v>0.6278089887640449</v>
      </c>
    </row>
    <row r="13" spans="1:2">
      <c r="A13">
        <v>110</v>
      </c>
      <c r="B13" s="28">
        <v>0.62288851351351349</v>
      </c>
    </row>
    <row r="14" spans="1:2">
      <c r="A14">
        <v>120</v>
      </c>
      <c r="B14" s="28">
        <v>0.58320251177394034</v>
      </c>
    </row>
    <row r="15" spans="1:2">
      <c r="A15">
        <v>130</v>
      </c>
      <c r="B15" s="28">
        <v>0.57438551099611901</v>
      </c>
    </row>
    <row r="16" spans="1:2">
      <c r="A16">
        <v>140</v>
      </c>
      <c r="B16" s="28">
        <v>0.53164556962025311</v>
      </c>
    </row>
    <row r="17" spans="1:2">
      <c r="A17">
        <v>150</v>
      </c>
      <c r="B17" s="28">
        <v>0.51307189542483655</v>
      </c>
    </row>
    <row r="18" spans="1:2">
      <c r="A18">
        <v>160</v>
      </c>
      <c r="B18" s="28">
        <v>0.5</v>
      </c>
    </row>
    <row r="19" spans="1:2">
      <c r="A19">
        <v>170</v>
      </c>
      <c r="B19" s="28">
        <v>0.5</v>
      </c>
    </row>
    <row r="20" spans="1:2">
      <c r="A20">
        <v>180</v>
      </c>
      <c r="B20" s="28">
        <v>0.5</v>
      </c>
    </row>
    <row r="21" spans="1:2">
      <c r="A21">
        <v>190</v>
      </c>
      <c r="B21" s="28">
        <v>0.5</v>
      </c>
    </row>
    <row r="22" spans="1:2">
      <c r="A22">
        <v>200</v>
      </c>
      <c r="B22" s="28">
        <v>0.5</v>
      </c>
    </row>
    <row r="23" spans="1:2">
      <c r="A23">
        <v>210</v>
      </c>
      <c r="B23" s="28">
        <v>0.5</v>
      </c>
    </row>
    <row r="24" spans="1:2">
      <c r="A24">
        <v>220</v>
      </c>
      <c r="B24" s="28">
        <v>0.5</v>
      </c>
    </row>
    <row r="25" spans="1:2">
      <c r="A25">
        <v>230</v>
      </c>
      <c r="B25" s="28">
        <v>0.5</v>
      </c>
    </row>
    <row r="26" spans="1:2">
      <c r="A26">
        <v>240</v>
      </c>
      <c r="B26" s="28">
        <v>0.5</v>
      </c>
    </row>
    <row r="27" spans="1:2">
      <c r="A27">
        <v>250</v>
      </c>
      <c r="B27" s="28">
        <v>0.5</v>
      </c>
    </row>
    <row r="28" spans="1:2">
      <c r="A28">
        <v>260</v>
      </c>
      <c r="B28" s="28">
        <v>0.5</v>
      </c>
    </row>
    <row r="29" spans="1:2">
      <c r="A29">
        <v>270</v>
      </c>
      <c r="B29" s="28">
        <v>0.5</v>
      </c>
    </row>
    <row r="30" spans="1:2">
      <c r="A30">
        <v>280</v>
      </c>
      <c r="B30" s="28">
        <v>0.5</v>
      </c>
    </row>
    <row r="31" spans="1:2">
      <c r="A31">
        <v>290</v>
      </c>
      <c r="B31" s="28">
        <v>0.5</v>
      </c>
    </row>
    <row r="32" spans="1:2">
      <c r="A32">
        <v>300</v>
      </c>
      <c r="B32" s="28">
        <v>0.5</v>
      </c>
    </row>
    <row r="33" spans="1:2">
      <c r="A33">
        <v>310</v>
      </c>
      <c r="B33" s="28">
        <v>0.5</v>
      </c>
    </row>
    <row r="34" spans="1:2">
      <c r="B34" s="27"/>
    </row>
  </sheetData>
  <sheetProtection algorithmName="SHA-512" hashValue="IDtnckNEn91Z4ZGWjd3c4iZiUFqGklbMG1amx/dx+D4k0SwD+vBKCx5qqaAw71OsOlIgVJZOBtcIe+2079330Q==" saltValue="Oje2VrdqCHp6cJB4OdyMGw==" spinCount="100000" sheet="1" objects="1" scenarios="1"/>
  <sortState ref="A2:B3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Book Survival</vt:lpstr>
      <vt:lpstr>Usability Curve</vt:lpstr>
    </vt:vector>
  </TitlesOfParts>
  <Company>Princeton University Library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laptopuser</dc:creator>
  <cp:lastModifiedBy>Ian Bogus</cp:lastModifiedBy>
  <dcterms:created xsi:type="dcterms:W3CDTF">2021-06-22T14:39:49Z</dcterms:created>
  <dcterms:modified xsi:type="dcterms:W3CDTF">2023-08-31T11:52:30Z</dcterms:modified>
</cp:coreProperties>
</file>